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375" yWindow="-150" windowWidth="12255" windowHeight="7800"/>
  </bookViews>
  <sheets>
    <sheet name="MDR" sheetId="1" r:id="rId1"/>
  </sheets>
  <definedNames>
    <definedName name="_xlnm._FilterDatabase" localSheetId="0" hidden="1">MDR!$A$6:$AE$25</definedName>
    <definedName name="_xlnm.Print_Titles" localSheetId="0">MDR!$1:$4</definedName>
  </definedNames>
  <calcPr calcId="162913"/>
  <fileRecoveryPr repairLoad="1"/>
</workbook>
</file>

<file path=xl/calcChain.xml><?xml version="1.0" encoding="utf-8"?>
<calcChain xmlns="http://schemas.openxmlformats.org/spreadsheetml/2006/main">
  <c r="AC17" i="1" l="1"/>
  <c r="W5" i="1"/>
  <c r="AC8" i="1"/>
  <c r="AC9" i="1"/>
  <c r="AC10" i="1"/>
  <c r="AC12" i="1"/>
  <c r="AC13" i="1"/>
  <c r="AC14" i="1"/>
  <c r="AC15" i="1"/>
  <c r="AC16" i="1"/>
  <c r="AC18" i="1"/>
  <c r="AC19" i="1"/>
  <c r="AC20" i="1"/>
  <c r="AC21" i="1"/>
  <c r="AC22" i="1"/>
  <c r="AC23" i="1"/>
  <c r="AC24" i="1"/>
  <c r="AC25" i="1"/>
  <c r="AC7" i="1"/>
  <c r="AC6" i="1" s="1"/>
  <c r="I19" i="1"/>
  <c r="G19" i="1" s="1"/>
  <c r="I20" i="1"/>
  <c r="H20" i="1" s="1"/>
  <c r="I21" i="1"/>
  <c r="H21" i="1" s="1"/>
  <c r="I22" i="1"/>
  <c r="H22" i="1" s="1"/>
  <c r="I23" i="1"/>
  <c r="G23" i="1" s="1"/>
  <c r="I24" i="1"/>
  <c r="H24" i="1" s="1"/>
  <c r="I25" i="1"/>
  <c r="H25" i="1" s="1"/>
  <c r="I18" i="1"/>
  <c r="H18" i="1" s="1"/>
  <c r="I13" i="1"/>
  <c r="G13" i="1" s="1"/>
  <c r="I14" i="1"/>
  <c r="H14" i="1" s="1"/>
  <c r="I15" i="1"/>
  <c r="H15" i="1" s="1"/>
  <c r="I16" i="1"/>
  <c r="H16" i="1" s="1"/>
  <c r="I12" i="1"/>
  <c r="G12" i="1" s="1"/>
  <c r="I8" i="1"/>
  <c r="H8" i="1" s="1"/>
  <c r="I9" i="1"/>
  <c r="J9" i="1" s="1"/>
  <c r="I10" i="1"/>
  <c r="H10" i="1" s="1"/>
  <c r="I7" i="1"/>
  <c r="H7" i="1" s="1"/>
  <c r="AC11" i="1" l="1"/>
  <c r="AC5" i="1" s="1"/>
  <c r="G15" i="1"/>
  <c r="G21" i="1"/>
  <c r="H23" i="1"/>
  <c r="G9" i="1"/>
  <c r="G25" i="1"/>
  <c r="H19" i="1"/>
  <c r="H13" i="1"/>
  <c r="H12" i="1"/>
  <c r="H9" i="1"/>
  <c r="G7" i="1"/>
  <c r="J10" i="1"/>
  <c r="G10" i="1"/>
  <c r="G8" i="1"/>
  <c r="G16" i="1"/>
  <c r="G14" i="1"/>
  <c r="G18" i="1"/>
  <c r="G24" i="1"/>
  <c r="G22" i="1"/>
  <c r="G20" i="1"/>
  <c r="J8" i="1"/>
  <c r="J7" i="1" l="1"/>
  <c r="J23" i="1" l="1"/>
  <c r="J19" i="1"/>
  <c r="J15" i="1"/>
  <c r="J25" i="1"/>
  <c r="J21" i="1"/>
  <c r="J13" i="1"/>
  <c r="J14" i="1"/>
  <c r="J12" i="1"/>
  <c r="J24" i="1"/>
  <c r="J22" i="1"/>
  <c r="J20" i="1"/>
  <c r="J18" i="1"/>
</calcChain>
</file>

<file path=xl/sharedStrings.xml><?xml version="1.0" encoding="utf-8"?>
<sst xmlns="http://schemas.openxmlformats.org/spreadsheetml/2006/main" count="215" uniqueCount="111">
  <si>
    <t>Item No</t>
  </si>
  <si>
    <t>Discipline</t>
  </si>
  <si>
    <t>Document No</t>
  </si>
  <si>
    <t>Document Type</t>
  </si>
  <si>
    <t>Document Title</t>
  </si>
  <si>
    <t>Rev</t>
  </si>
  <si>
    <t>Revision</t>
  </si>
  <si>
    <t>Letter No</t>
  </si>
  <si>
    <t>Date</t>
  </si>
  <si>
    <t>Status</t>
  </si>
  <si>
    <t>1st Issue</t>
  </si>
  <si>
    <t>2nd Issue</t>
  </si>
  <si>
    <t>Engineering</t>
  </si>
  <si>
    <t>MECHANICAL</t>
  </si>
  <si>
    <t>Progress %</t>
  </si>
  <si>
    <t>AFC</t>
  </si>
  <si>
    <t>Start</t>
  </si>
  <si>
    <t>DS</t>
  </si>
  <si>
    <t>DWG</t>
  </si>
  <si>
    <t xml:space="preserve"> Centrifugal pump data sheet  reinjection pump P-2003 A/B</t>
  </si>
  <si>
    <t>Data sheet for Waste Water Transfer Pump. P-2004</t>
  </si>
  <si>
    <t>EM</t>
  </si>
  <si>
    <t>CN</t>
  </si>
  <si>
    <t>Lighting System Calculation Note</t>
  </si>
  <si>
    <t>Earting and Lightning Sys.Calculation Note</t>
  </si>
  <si>
    <t>CABLE SIZING CALCULATION NOTE</t>
  </si>
  <si>
    <t>CALCULATION FOR AC/DC NO BREAK SYSTEM</t>
  </si>
  <si>
    <t>DATA SHEET FOR EMERGENCY DIESEL GENERATOR</t>
  </si>
  <si>
    <t>DATA SHEET FOR  SQUIRREL CAGE INDUCTION MOTORS</t>
  </si>
  <si>
    <t>EE</t>
  </si>
  <si>
    <t xml:space="preserve">floor plan &amp; roof plan (Omidiyeh pump station - control room) </t>
  </si>
  <si>
    <t xml:space="preserve">section A &amp; elevations a,b(Omidiyeh pump station - control room) </t>
  </si>
  <si>
    <t xml:space="preserve">section B &amp; elevations c,d (Omidiyeh pump station - control room) </t>
  </si>
  <si>
    <t>False Floor &amp; False ceiling &amp; enlarged planse</t>
  </si>
  <si>
    <t>EA</t>
  </si>
  <si>
    <t>ED</t>
  </si>
  <si>
    <t>Issue For Approval</t>
  </si>
  <si>
    <t xml:space="preserve"> </t>
  </si>
  <si>
    <t>0</t>
  </si>
  <si>
    <t>1</t>
  </si>
  <si>
    <t>2</t>
  </si>
  <si>
    <t>ELECTRICAL &amp; CATHODIC</t>
  </si>
  <si>
    <t>COM.</t>
  </si>
  <si>
    <t>Cathodic Protection For Under Ground Pipes  Omidieh Pump Station</t>
  </si>
  <si>
    <t>Data Sheet For Cathodic Protection</t>
  </si>
  <si>
    <t>Planned Issue Date</t>
  </si>
  <si>
    <t>Client Comments</t>
  </si>
  <si>
    <t>Storage Tank Mechanical Data sheet for relief tank TK-2001/2101</t>
  </si>
  <si>
    <t xml:space="preserve">Centrifugal pump data sheet  crude oil transfer pump P-2001 A/B/C </t>
  </si>
  <si>
    <t>Centrifugal pump data sheet  crude oil transfer pump   P-2101A/B/C</t>
  </si>
  <si>
    <t>-</t>
  </si>
  <si>
    <t>Rej.</t>
  </si>
  <si>
    <t>Project Name</t>
  </si>
  <si>
    <t>Last date of Contractor</t>
  </si>
  <si>
    <t>Last date of Consultant</t>
  </si>
  <si>
    <t>Last Rev of Contractor</t>
  </si>
  <si>
    <t>Last Status of Consultant</t>
  </si>
  <si>
    <t>Contractor</t>
  </si>
  <si>
    <t>Consultant</t>
  </si>
  <si>
    <t>contractor</t>
  </si>
  <si>
    <t>94/11/27</t>
  </si>
  <si>
    <t>94/11/15</t>
  </si>
  <si>
    <t>94/11/21</t>
  </si>
  <si>
    <t>94/10/26</t>
  </si>
  <si>
    <t>94/10/27</t>
  </si>
  <si>
    <t>94/11/03</t>
  </si>
  <si>
    <t>94/11/07</t>
  </si>
  <si>
    <t>94/11/17</t>
  </si>
  <si>
    <t>94/11/08</t>
  </si>
  <si>
    <t>94/11/19</t>
  </si>
  <si>
    <t>94/11/20</t>
  </si>
  <si>
    <t>95/01/28</t>
  </si>
  <si>
    <t>95/02/07</t>
  </si>
  <si>
    <t>95/02/08</t>
  </si>
  <si>
    <t>95/02/12</t>
  </si>
  <si>
    <t>95/02/14</t>
  </si>
  <si>
    <t>95/01/29</t>
  </si>
  <si>
    <t>95/02/02</t>
  </si>
  <si>
    <t>95/02/11</t>
  </si>
  <si>
    <t>95/02/15</t>
  </si>
  <si>
    <t>95/02/25</t>
  </si>
  <si>
    <t xml:space="preserve">CIVIL </t>
  </si>
  <si>
    <t>GTG-216-22-EA-DW-010</t>
  </si>
  <si>
    <t>GTG-216-22-EA-DW-011</t>
  </si>
  <si>
    <t>GTG-216-22-EA-DW-012</t>
  </si>
  <si>
    <t>GTG-216-22-EA-DW-013</t>
  </si>
  <si>
    <t>GTG-216-22-EM-DS-01</t>
  </si>
  <si>
    <t>GTG-216-20-EM-DS-03</t>
  </si>
  <si>
    <t>GTG-216-21-EM-DS-01</t>
  </si>
  <si>
    <t>GTG-216-22-EM-DS-05</t>
  </si>
  <si>
    <t>GTG-216-22-EM-DS-06</t>
  </si>
  <si>
    <t>GTG-216-22-ED-CN-02</t>
  </si>
  <si>
    <t>GTG-216-22-EE-CN-01</t>
  </si>
  <si>
    <t>GTG-216-44-EE-CN-02</t>
  </si>
  <si>
    <t>GTG-216-44-EE-CN-03</t>
  </si>
  <si>
    <t>GTG-216-44-EE-CN-04</t>
  </si>
  <si>
    <t>GTG-216-22-ED-DS-01</t>
  </si>
  <si>
    <t>GTG-216-22-EE-DS-04</t>
  </si>
  <si>
    <t>GTG-216-44-EE-DS-03</t>
  </si>
  <si>
    <t>94/11/10</t>
  </si>
  <si>
    <t>95/03/09</t>
  </si>
  <si>
    <t>95/03/29</t>
  </si>
  <si>
    <t>95/04/01</t>
  </si>
  <si>
    <t>95/03/23</t>
  </si>
  <si>
    <t>95/04/14</t>
  </si>
  <si>
    <t>95/01/10</t>
  </si>
  <si>
    <t>@projects_control</t>
  </si>
  <si>
    <t>W.F</t>
  </si>
  <si>
    <t>Level1</t>
  </si>
  <si>
    <t>Level2</t>
  </si>
  <si>
    <t>Steps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</si>
</sst>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&quot;0&quot;#"/>
    <numFmt numFmtId="166" formatCode="&quot;R&quot;#"/>
    <numFmt numFmtId="167" formatCode="yy/mm/dd"/>
    <numFmt numFmtId="168" formatCode="0.0000%"/>
  </numFmts>
  <fonts count="10" x14ac:knownFonts="1"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1"/>
      <color theme="1"/>
      <name val="Arial"/>
      <family val="2"/>
      <scheme val="minor"/>
    </font>
    <font>
      <b/>
      <sz val="22"/>
      <name val="Arial"/>
      <family val="2"/>
      <scheme val="minor"/>
    </font>
    <font>
      <sz val="11"/>
      <name val="Arial"/>
      <family val="2"/>
      <scheme val="minor"/>
    </font>
    <font>
      <b/>
      <sz val="10"/>
      <name val="Arial"/>
      <family val="2"/>
      <scheme val="minor"/>
    </font>
    <font>
      <b/>
      <sz val="18"/>
      <name val="Arial"/>
      <family val="2"/>
      <scheme val="minor"/>
    </font>
    <font>
      <b/>
      <sz val="12"/>
      <name val="Arial"/>
      <family val="2"/>
      <scheme val="minor"/>
    </font>
    <font>
      <b/>
      <sz val="22"/>
      <color rgb="FF00B050"/>
      <name val="Arial"/>
      <family val="2"/>
      <scheme val="minor"/>
    </font>
    <font>
      <b/>
      <sz val="10"/>
      <color theme="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2">
    <xf numFmtId="0" fontId="0" fillId="0" borderId="0" xfId="0"/>
    <xf numFmtId="0" fontId="3" fillId="5" borderId="25" xfId="0" applyFont="1" applyFill="1" applyBorder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49" fontId="5" fillId="7" borderId="14" xfId="0" applyNumberFormat="1" applyFont="1" applyFill="1" applyBorder="1" applyAlignment="1" applyProtection="1">
      <alignment horizontal="center" vertical="center"/>
      <protection locked="0"/>
    </xf>
    <xf numFmtId="166" fontId="5" fillId="7" borderId="11" xfId="0" applyNumberFormat="1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Alignment="1" applyProtection="1">
      <alignment horizontal="center" vertical="center"/>
      <protection locked="0"/>
    </xf>
    <xf numFmtId="167" fontId="5" fillId="8" borderId="14" xfId="0" applyNumberFormat="1" applyFont="1" applyFill="1" applyBorder="1" applyAlignment="1" applyProtection="1">
      <alignment horizontal="center" vertical="center"/>
      <protection locked="0"/>
    </xf>
    <xf numFmtId="0" fontId="5" fillId="8" borderId="11" xfId="0" applyFont="1" applyFill="1" applyBorder="1" applyAlignment="1" applyProtection="1">
      <alignment horizontal="center" vertical="center"/>
      <protection locked="0"/>
    </xf>
    <xf numFmtId="0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 applyProtection="1">
      <alignment horizontal="center" vertical="center"/>
      <protection locked="0"/>
    </xf>
    <xf numFmtId="0" fontId="6" fillId="6" borderId="29" xfId="0" applyFont="1" applyFill="1" applyBorder="1" applyAlignment="1" applyProtection="1">
      <alignment vertical="center"/>
      <protection locked="0"/>
    </xf>
    <xf numFmtId="0" fontId="6" fillId="6" borderId="5" xfId="0" applyFont="1" applyFill="1" applyBorder="1" applyAlignment="1" applyProtection="1">
      <alignment vertical="center"/>
      <protection locked="0"/>
    </xf>
    <xf numFmtId="49" fontId="6" fillId="6" borderId="5" xfId="0" applyNumberFormat="1" applyFont="1" applyFill="1" applyBorder="1" applyAlignment="1" applyProtection="1">
      <alignment vertical="center"/>
      <protection locked="0"/>
    </xf>
    <xf numFmtId="0" fontId="6" fillId="6" borderId="10" xfId="0" applyFont="1" applyFill="1" applyBorder="1" applyAlignment="1" applyProtection="1">
      <alignment vertical="center"/>
      <protection locked="0"/>
    </xf>
    <xf numFmtId="0" fontId="6" fillId="6" borderId="6" xfId="0" applyFont="1" applyFill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7" fillId="3" borderId="30" xfId="0" applyFont="1" applyFill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vertical="center"/>
      <protection locked="0"/>
    </xf>
    <xf numFmtId="49" fontId="7" fillId="3" borderId="8" xfId="0" applyNumberFormat="1" applyFont="1" applyFill="1" applyBorder="1" applyAlignment="1" applyProtection="1">
      <alignment vertical="center"/>
      <protection locked="0"/>
    </xf>
    <xf numFmtId="9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9" fontId="7" fillId="3" borderId="7" xfId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22" xfId="0" applyNumberFormat="1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7" borderId="22" xfId="0" applyFont="1" applyFill="1" applyBorder="1" applyAlignment="1" applyProtection="1">
      <alignment horizontal="center" vertical="center"/>
      <protection locked="0"/>
    </xf>
    <xf numFmtId="49" fontId="1" fillId="7" borderId="20" xfId="0" applyNumberFormat="1" applyFont="1" applyFill="1" applyBorder="1" applyAlignment="1" applyProtection="1">
      <alignment horizontal="center" vertical="center"/>
      <protection locked="0"/>
    </xf>
    <xf numFmtId="49" fontId="1" fillId="7" borderId="22" xfId="0" applyNumberFormat="1" applyFont="1" applyFill="1" applyBorder="1" applyAlignment="1" applyProtection="1">
      <alignment horizontal="center" vertical="center"/>
      <protection locked="0"/>
    </xf>
    <xf numFmtId="0" fontId="1" fillId="8" borderId="20" xfId="0" applyFont="1" applyFill="1" applyBorder="1" applyAlignment="1" applyProtection="1">
      <alignment horizontal="center" vertical="center"/>
      <protection locked="0"/>
    </xf>
    <xf numFmtId="49" fontId="1" fillId="8" borderId="22" xfId="0" applyNumberFormat="1" applyFont="1" applyFill="1" applyBorder="1" applyAlignment="1" applyProtection="1">
      <alignment horizontal="center" vertical="center"/>
      <protection locked="0"/>
    </xf>
    <xf numFmtId="0" fontId="1" fillId="8" borderId="34" xfId="0" applyFont="1" applyFill="1" applyBorder="1" applyAlignment="1" applyProtection="1">
      <alignment horizontal="center" vertical="center"/>
      <protection locked="0"/>
    </xf>
    <xf numFmtId="9" fontId="7" fillId="0" borderId="0" xfId="1" applyFont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7" borderId="21" xfId="0" applyFont="1" applyFill="1" applyBorder="1" applyAlignment="1" applyProtection="1">
      <alignment horizontal="center" vertical="center"/>
      <protection locked="0"/>
    </xf>
    <xf numFmtId="49" fontId="1" fillId="7" borderId="19" xfId="0" applyNumberFormat="1" applyFont="1" applyFill="1" applyBorder="1" applyAlignment="1" applyProtection="1">
      <alignment horizontal="center" vertical="center"/>
      <protection locked="0"/>
    </xf>
    <xf numFmtId="0" fontId="1" fillId="8" borderId="19" xfId="0" applyFont="1" applyFill="1" applyBorder="1" applyAlignment="1" applyProtection="1">
      <alignment horizontal="center" vertical="center"/>
      <protection locked="0"/>
    </xf>
    <xf numFmtId="49" fontId="1" fillId="8" borderId="21" xfId="0" applyNumberFormat="1" applyFont="1" applyFill="1" applyBorder="1" applyAlignment="1" applyProtection="1">
      <alignment horizontal="center" vertical="center"/>
      <protection locked="0"/>
    </xf>
    <xf numFmtId="0" fontId="1" fillId="8" borderId="35" xfId="0" applyFont="1" applyFill="1" applyBorder="1" applyAlignment="1" applyProtection="1">
      <alignment horizontal="center" vertical="center"/>
      <protection locked="0"/>
    </xf>
    <xf numFmtId="49" fontId="1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49" fontId="1" fillId="7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166" fontId="4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167" fontId="4" fillId="0" borderId="0" xfId="0" applyNumberFormat="1" applyFont="1" applyProtection="1">
      <protection locked="0"/>
    </xf>
    <xf numFmtId="165" fontId="4" fillId="0" borderId="0" xfId="0" applyNumberFormat="1" applyFont="1" applyProtection="1">
      <protection locked="0"/>
    </xf>
    <xf numFmtId="0" fontId="3" fillId="5" borderId="25" xfId="0" applyFont="1" applyFill="1" applyBorder="1" applyAlignment="1" applyProtection="1">
      <alignment horizontal="center" vertical="center"/>
      <protection locked="0"/>
    </xf>
    <xf numFmtId="49" fontId="8" fillId="5" borderId="25" xfId="0" applyNumberFormat="1" applyFont="1" applyFill="1" applyBorder="1" applyAlignment="1" applyProtection="1">
      <alignment horizontal="center" vertical="center"/>
    </xf>
    <xf numFmtId="0" fontId="3" fillId="5" borderId="24" xfId="0" applyFont="1" applyFill="1" applyBorder="1" applyAlignment="1" applyProtection="1">
      <alignment horizontal="left" vertical="center"/>
      <protection locked="0"/>
    </xf>
    <xf numFmtId="49" fontId="8" fillId="5" borderId="25" xfId="0" applyNumberFormat="1" applyFont="1" applyFill="1" applyBorder="1" applyAlignment="1" applyProtection="1">
      <alignment horizontal="left" vertical="center"/>
    </xf>
    <xf numFmtId="9" fontId="1" fillId="8" borderId="18" xfId="1" applyFont="1" applyFill="1" applyBorder="1" applyAlignment="1" applyProtection="1">
      <alignment horizontal="center" vertical="center"/>
      <protection locked="0"/>
    </xf>
    <xf numFmtId="9" fontId="1" fillId="8" borderId="37" xfId="1" applyFont="1" applyFill="1" applyBorder="1" applyAlignment="1" applyProtection="1">
      <alignment horizontal="center" vertical="center"/>
      <protection locked="0"/>
    </xf>
    <xf numFmtId="9" fontId="3" fillId="5" borderId="25" xfId="1" applyFont="1" applyFill="1" applyBorder="1" applyAlignment="1" applyProtection="1">
      <alignment horizontal="center" vertical="center"/>
      <protection locked="0"/>
    </xf>
    <xf numFmtId="9" fontId="6" fillId="6" borderId="5" xfId="1" applyFont="1" applyFill="1" applyBorder="1" applyAlignment="1" applyProtection="1">
      <alignment horizontal="center" vertical="center"/>
      <protection locked="0"/>
    </xf>
    <xf numFmtId="9" fontId="4" fillId="0" borderId="0" xfId="1" applyFont="1" applyAlignment="1" applyProtection="1">
      <alignment horizontal="center"/>
      <protection locked="0"/>
    </xf>
    <xf numFmtId="10" fontId="6" fillId="6" borderId="31" xfId="1" applyNumberFormat="1" applyFont="1" applyFill="1" applyBorder="1" applyAlignment="1" applyProtection="1">
      <alignment horizontal="center" vertical="center"/>
      <protection locked="0"/>
    </xf>
    <xf numFmtId="168" fontId="7" fillId="0" borderId="0" xfId="0" applyNumberFormat="1" applyFont="1" applyProtection="1">
      <protection locked="0"/>
    </xf>
    <xf numFmtId="0" fontId="3" fillId="5" borderId="25" xfId="0" applyFont="1" applyFill="1" applyBorder="1" applyAlignment="1" applyProtection="1">
      <alignment horizontal="center" vertical="top"/>
      <protection locked="0"/>
    </xf>
    <xf numFmtId="9" fontId="9" fillId="9" borderId="41" xfId="1" applyFont="1" applyFill="1" applyBorder="1" applyAlignment="1" applyProtection="1">
      <alignment horizontal="center" vertical="center" wrapText="1"/>
      <protection locked="0"/>
    </xf>
    <xf numFmtId="9" fontId="9" fillId="9" borderId="40" xfId="1" applyFont="1" applyFill="1" applyBorder="1" applyAlignment="1" applyProtection="1">
      <alignment horizontal="center" vertical="center" wrapText="1"/>
      <protection locked="0"/>
    </xf>
    <xf numFmtId="9" fontId="9" fillId="9" borderId="42" xfId="1" applyFont="1" applyFill="1" applyBorder="1" applyAlignment="1" applyProtection="1">
      <alignment horizontal="center" vertical="center" wrapText="1"/>
      <protection locked="0"/>
    </xf>
    <xf numFmtId="9" fontId="9" fillId="9" borderId="43" xfId="1" applyFont="1" applyFill="1" applyBorder="1" applyAlignment="1" applyProtection="1">
      <alignment horizontal="center" vertical="center" wrapText="1"/>
      <protection locked="0"/>
    </xf>
    <xf numFmtId="9" fontId="9" fillId="9" borderId="39" xfId="1" applyFont="1" applyFill="1" applyBorder="1" applyAlignment="1" applyProtection="1">
      <alignment horizontal="center" vertical="center" wrapText="1"/>
      <protection locked="0"/>
    </xf>
    <xf numFmtId="9" fontId="9" fillId="9" borderId="44" xfId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166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166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8" borderId="13" xfId="0" applyFont="1" applyFill="1" applyBorder="1" applyAlignment="1" applyProtection="1">
      <alignment horizontal="center" vertical="center"/>
      <protection locked="0"/>
    </xf>
    <xf numFmtId="0" fontId="5" fillId="8" borderId="8" xfId="0" applyFont="1" applyFill="1" applyBorder="1" applyAlignment="1" applyProtection="1">
      <alignment horizontal="center" vertical="center"/>
      <protection locked="0"/>
    </xf>
    <xf numFmtId="0" fontId="5" fillId="8" borderId="9" xfId="0" applyFont="1" applyFill="1" applyBorder="1" applyAlignment="1" applyProtection="1">
      <alignment horizontal="center" vertical="center"/>
      <protection locked="0"/>
    </xf>
    <xf numFmtId="0" fontId="5" fillId="7" borderId="13" xfId="0" applyFont="1" applyFill="1" applyBorder="1" applyAlignment="1" applyProtection="1">
      <alignment horizontal="center" vertical="center"/>
      <protection locked="0"/>
    </xf>
    <xf numFmtId="0" fontId="5" fillId="7" borderId="8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  <color rgb="FFFF3300"/>
      <color rgb="FFCCFF99"/>
      <color rgb="FFFFFF99"/>
      <color rgb="FF00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AE35"/>
  <sheetViews>
    <sheetView showZeros="0" tabSelected="1" zoomScaleNormal="100" workbookViewId="0">
      <pane ySplit="5" topLeftCell="A6" activePane="bottomLeft" state="frozen"/>
      <selection pane="bottomLeft" activeCell="C12" sqref="C12"/>
    </sheetView>
  </sheetViews>
  <sheetFormatPr defaultRowHeight="14.25" outlineLevelRow="2" x14ac:dyDescent="0.2"/>
  <cols>
    <col min="1" max="1" width="6.875" style="2" customWidth="1"/>
    <col min="2" max="2" width="8.25" style="2" customWidth="1"/>
    <col min="3" max="3" width="20.375" style="2" customWidth="1"/>
    <col min="4" max="4" width="9.125" style="2" customWidth="1"/>
    <col min="5" max="5" width="46.125" style="57" customWidth="1"/>
    <col min="6" max="8" width="12.125" style="58" customWidth="1"/>
    <col min="9" max="9" width="10.125" style="59" customWidth="1"/>
    <col min="10" max="10" width="9.625" style="2" customWidth="1"/>
    <col min="11" max="11" width="8.25" style="2" customWidth="1"/>
    <col min="12" max="12" width="8.25" style="60" customWidth="1"/>
    <col min="13" max="13" width="8.25" style="59" customWidth="1"/>
    <col min="14" max="14" width="8.25" style="2" customWidth="1"/>
    <col min="15" max="15" width="8.25" style="61" customWidth="1"/>
    <col min="16" max="17" width="8.25" style="2" customWidth="1"/>
    <col min="18" max="18" width="8.25" style="61" customWidth="1"/>
    <col min="19" max="19" width="8.25" style="59" customWidth="1"/>
    <col min="20" max="20" width="8.25" style="2" customWidth="1"/>
    <col min="21" max="21" width="8.25" style="61" customWidth="1"/>
    <col min="22" max="22" width="8.25" style="2" customWidth="1"/>
    <col min="23" max="24" width="8.25" style="71" customWidth="1"/>
    <col min="25" max="28" width="10.875" style="2" customWidth="1"/>
    <col min="29" max="29" width="13.25" style="2" customWidth="1"/>
    <col min="30" max="30" width="26.375" style="2" customWidth="1"/>
    <col min="31" max="31" width="9.125" style="2" customWidth="1"/>
    <col min="32" max="16384" width="9" style="2"/>
  </cols>
  <sheetData>
    <row r="1" spans="1:29" ht="43.5" customHeight="1" thickTop="1" thickBot="1" x14ac:dyDescent="0.25">
      <c r="A1" s="65" t="s">
        <v>52</v>
      </c>
      <c r="B1" s="74"/>
      <c r="C1" s="63"/>
      <c r="D1" s="66" t="s">
        <v>106</v>
      </c>
      <c r="E1" s="6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69"/>
      <c r="X1" s="69"/>
      <c r="Y1" s="1"/>
      <c r="Z1" s="1"/>
      <c r="AA1" s="1"/>
      <c r="AB1" s="1"/>
      <c r="AC1" s="1"/>
    </row>
    <row r="2" spans="1:29" ht="15" customHeight="1" x14ac:dyDescent="0.2">
      <c r="A2" s="84" t="s">
        <v>0</v>
      </c>
      <c r="B2" s="81" t="s">
        <v>1</v>
      </c>
      <c r="C2" s="81" t="s">
        <v>2</v>
      </c>
      <c r="D2" s="87" t="s">
        <v>3</v>
      </c>
      <c r="E2" s="87" t="s">
        <v>4</v>
      </c>
      <c r="F2" s="87" t="s">
        <v>45</v>
      </c>
      <c r="G2" s="87" t="s">
        <v>53</v>
      </c>
      <c r="H2" s="87" t="s">
        <v>54</v>
      </c>
      <c r="I2" s="90" t="s">
        <v>6</v>
      </c>
      <c r="J2" s="91"/>
      <c r="K2" s="90" t="s">
        <v>10</v>
      </c>
      <c r="L2" s="101"/>
      <c r="M2" s="101"/>
      <c r="N2" s="101"/>
      <c r="O2" s="101"/>
      <c r="P2" s="91"/>
      <c r="Q2" s="90" t="s">
        <v>11</v>
      </c>
      <c r="R2" s="101"/>
      <c r="S2" s="101"/>
      <c r="T2" s="101"/>
      <c r="U2" s="101"/>
      <c r="V2" s="91"/>
      <c r="W2" s="75" t="s">
        <v>107</v>
      </c>
      <c r="X2" s="76"/>
      <c r="Y2" s="90" t="s">
        <v>110</v>
      </c>
      <c r="Z2" s="101"/>
      <c r="AA2" s="101"/>
      <c r="AB2" s="91"/>
      <c r="AC2" s="87" t="s">
        <v>14</v>
      </c>
    </row>
    <row r="3" spans="1:29" ht="25.5" x14ac:dyDescent="0.2">
      <c r="A3" s="85"/>
      <c r="B3" s="82"/>
      <c r="C3" s="82"/>
      <c r="D3" s="88"/>
      <c r="E3" s="88"/>
      <c r="F3" s="88"/>
      <c r="G3" s="88"/>
      <c r="H3" s="88"/>
      <c r="I3" s="92" t="s">
        <v>55</v>
      </c>
      <c r="J3" s="94" t="s">
        <v>56</v>
      </c>
      <c r="K3" s="98" t="s">
        <v>57</v>
      </c>
      <c r="L3" s="99"/>
      <c r="M3" s="100"/>
      <c r="N3" s="95" t="s">
        <v>58</v>
      </c>
      <c r="O3" s="96"/>
      <c r="P3" s="97"/>
      <c r="Q3" s="98" t="s">
        <v>59</v>
      </c>
      <c r="R3" s="99"/>
      <c r="S3" s="100"/>
      <c r="T3" s="95" t="s">
        <v>58</v>
      </c>
      <c r="U3" s="96"/>
      <c r="V3" s="97"/>
      <c r="W3" s="77" t="s">
        <v>108</v>
      </c>
      <c r="X3" s="79" t="s">
        <v>109</v>
      </c>
      <c r="Y3" s="3" t="s">
        <v>16</v>
      </c>
      <c r="Z3" s="4" t="s">
        <v>36</v>
      </c>
      <c r="AA3" s="4" t="s">
        <v>46</v>
      </c>
      <c r="AB3" s="5" t="s">
        <v>15</v>
      </c>
      <c r="AC3" s="88"/>
    </row>
    <row r="4" spans="1:29" ht="15" thickBot="1" x14ac:dyDescent="0.25">
      <c r="A4" s="86"/>
      <c r="B4" s="83"/>
      <c r="C4" s="83"/>
      <c r="D4" s="89"/>
      <c r="E4" s="89"/>
      <c r="F4" s="89"/>
      <c r="G4" s="89"/>
      <c r="H4" s="89"/>
      <c r="I4" s="93"/>
      <c r="J4" s="89"/>
      <c r="K4" s="6" t="s">
        <v>7</v>
      </c>
      <c r="L4" s="7" t="s">
        <v>8</v>
      </c>
      <c r="M4" s="8" t="s">
        <v>5</v>
      </c>
      <c r="N4" s="9" t="s">
        <v>7</v>
      </c>
      <c r="O4" s="10" t="s">
        <v>8</v>
      </c>
      <c r="P4" s="11" t="s">
        <v>9</v>
      </c>
      <c r="Q4" s="6" t="s">
        <v>7</v>
      </c>
      <c r="R4" s="7" t="s">
        <v>8</v>
      </c>
      <c r="S4" s="8" t="s">
        <v>5</v>
      </c>
      <c r="T4" s="9" t="s">
        <v>7</v>
      </c>
      <c r="U4" s="10" t="s">
        <v>8</v>
      </c>
      <c r="V4" s="11" t="s">
        <v>9</v>
      </c>
      <c r="W4" s="78"/>
      <c r="X4" s="80"/>
      <c r="Y4" s="12">
        <v>20</v>
      </c>
      <c r="Z4" s="12">
        <v>50</v>
      </c>
      <c r="AA4" s="12">
        <v>80</v>
      </c>
      <c r="AB4" s="13">
        <v>100</v>
      </c>
      <c r="AC4" s="89"/>
    </row>
    <row r="5" spans="1:29" s="19" customFormat="1" ht="30" customHeight="1" x14ac:dyDescent="0.35">
      <c r="A5" s="14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5"/>
      <c r="N5" s="15"/>
      <c r="O5" s="15"/>
      <c r="P5" s="15"/>
      <c r="Q5" s="15"/>
      <c r="R5" s="16"/>
      <c r="S5" s="15"/>
      <c r="T5" s="15"/>
      <c r="U5" s="15"/>
      <c r="V5" s="15"/>
      <c r="W5" s="70">
        <f>W6+W11+W17</f>
        <v>1</v>
      </c>
      <c r="X5" s="70"/>
      <c r="Y5" s="17"/>
      <c r="Z5" s="15"/>
      <c r="AA5" s="15"/>
      <c r="AB5" s="18"/>
      <c r="AC5" s="72">
        <f>SUMPRODUCT(W6:W25,AC6:AC25)</f>
        <v>0.5978</v>
      </c>
    </row>
    <row r="6" spans="1:29" s="28" customFormat="1" ht="21.95" customHeight="1" outlineLevel="1" x14ac:dyDescent="0.25">
      <c r="A6" s="20" t="s">
        <v>81</v>
      </c>
      <c r="B6" s="21"/>
      <c r="C6" s="21"/>
      <c r="D6" s="21"/>
      <c r="E6" s="21"/>
      <c r="F6" s="21"/>
      <c r="G6" s="21"/>
      <c r="H6" s="22"/>
      <c r="I6" s="21"/>
      <c r="J6" s="21"/>
      <c r="K6" s="21"/>
      <c r="L6" s="23"/>
      <c r="M6" s="21"/>
      <c r="N6" s="21"/>
      <c r="O6" s="23"/>
      <c r="P6" s="21"/>
      <c r="Q6" s="21"/>
      <c r="R6" s="23"/>
      <c r="S6" s="21"/>
      <c r="T6" s="21"/>
      <c r="U6" s="23"/>
      <c r="V6" s="21"/>
      <c r="W6" s="24">
        <v>0.24</v>
      </c>
      <c r="X6" s="24"/>
      <c r="Y6" s="25"/>
      <c r="Z6" s="21"/>
      <c r="AA6" s="21"/>
      <c r="AB6" s="26"/>
      <c r="AC6" s="27">
        <f>SUMPRODUCT(AC7:AC10,X7:X10)</f>
        <v>1</v>
      </c>
    </row>
    <row r="7" spans="1:29" ht="15.75" outlineLevel="2" x14ac:dyDescent="0.2">
      <c r="A7" s="29">
        <v>50</v>
      </c>
      <c r="B7" s="30" t="s">
        <v>34</v>
      </c>
      <c r="C7" s="30" t="s">
        <v>82</v>
      </c>
      <c r="D7" s="30" t="s">
        <v>18</v>
      </c>
      <c r="E7" s="31" t="s">
        <v>30</v>
      </c>
      <c r="F7" s="32" t="s">
        <v>63</v>
      </c>
      <c r="G7" s="33" t="str">
        <f>IF(I7=S7,R7,IF(I7=M7,L7,))</f>
        <v>94/11/15</v>
      </c>
      <c r="H7" s="34" t="str">
        <f>IF(I7=S7,U7,O7)</f>
        <v>94/11/27</v>
      </c>
      <c r="I7" s="35" t="str">
        <f>IF(S7&gt;M7,S7,M7)</f>
        <v>2</v>
      </c>
      <c r="J7" s="36" t="str">
        <f>IF(I7=M7,P7,IF(I7=S7,V7,""))</f>
        <v>AFC</v>
      </c>
      <c r="K7" s="37">
        <v>4289</v>
      </c>
      <c r="L7" s="38" t="s">
        <v>65</v>
      </c>
      <c r="M7" s="39" t="s">
        <v>39</v>
      </c>
      <c r="N7" s="40">
        <v>31044</v>
      </c>
      <c r="O7" s="41" t="s">
        <v>99</v>
      </c>
      <c r="P7" s="42" t="s">
        <v>42</v>
      </c>
      <c r="Q7" s="37">
        <v>4379</v>
      </c>
      <c r="R7" s="38" t="s">
        <v>61</v>
      </c>
      <c r="S7" s="39" t="s">
        <v>40</v>
      </c>
      <c r="T7" s="40">
        <v>32404</v>
      </c>
      <c r="U7" s="41" t="s">
        <v>60</v>
      </c>
      <c r="V7" s="42" t="s">
        <v>15</v>
      </c>
      <c r="W7" s="67"/>
      <c r="X7" s="67">
        <v>0.1</v>
      </c>
      <c r="Y7" s="43">
        <v>0.2</v>
      </c>
      <c r="Z7" s="43">
        <v>0.5</v>
      </c>
      <c r="AA7" s="43">
        <v>0.8</v>
      </c>
      <c r="AB7" s="43">
        <v>1</v>
      </c>
      <c r="AC7" s="43">
        <f>(MAX(Y7:AB7))</f>
        <v>1</v>
      </c>
    </row>
    <row r="8" spans="1:29" ht="25.5" outlineLevel="2" x14ac:dyDescent="0.2">
      <c r="A8" s="29">
        <v>51</v>
      </c>
      <c r="B8" s="30" t="s">
        <v>34</v>
      </c>
      <c r="C8" s="30" t="s">
        <v>83</v>
      </c>
      <c r="D8" s="30" t="s">
        <v>18</v>
      </c>
      <c r="E8" s="31" t="s">
        <v>31</v>
      </c>
      <c r="F8" s="44" t="s">
        <v>63</v>
      </c>
      <c r="G8" s="33" t="str">
        <f>IF(I8=S8,R8,IF(I8=M8,L8,))</f>
        <v>94/11/15</v>
      </c>
      <c r="H8" s="34" t="str">
        <f>IF(I8=S8,U8,O8)</f>
        <v>94/11/27</v>
      </c>
      <c r="I8" s="35" t="str">
        <f t="shared" ref="I8:I25" si="0">IF(S8&gt;M8,S8,M8)</f>
        <v>2</v>
      </c>
      <c r="J8" s="36" t="str">
        <f>IF(I8=M8,P8,IF(I8=S8,V8,""))</f>
        <v>AFC</v>
      </c>
      <c r="K8" s="37">
        <v>4289</v>
      </c>
      <c r="L8" s="38" t="s">
        <v>65</v>
      </c>
      <c r="M8" s="39" t="s">
        <v>39</v>
      </c>
      <c r="N8" s="40">
        <v>31044</v>
      </c>
      <c r="O8" s="41" t="s">
        <v>99</v>
      </c>
      <c r="P8" s="42" t="s">
        <v>42</v>
      </c>
      <c r="Q8" s="37">
        <v>4379</v>
      </c>
      <c r="R8" s="38" t="s">
        <v>61</v>
      </c>
      <c r="S8" s="39" t="s">
        <v>40</v>
      </c>
      <c r="T8" s="40">
        <v>32404</v>
      </c>
      <c r="U8" s="41" t="s">
        <v>60</v>
      </c>
      <c r="V8" s="42" t="s">
        <v>15</v>
      </c>
      <c r="W8" s="67"/>
      <c r="X8" s="67">
        <v>0.2</v>
      </c>
      <c r="Y8" s="43">
        <v>0.2</v>
      </c>
      <c r="Z8" s="43">
        <v>0.5</v>
      </c>
      <c r="AA8" s="43">
        <v>0.8</v>
      </c>
      <c r="AB8" s="43">
        <v>1</v>
      </c>
      <c r="AC8" s="43">
        <f t="shared" ref="AC8:AC25" si="1">(MAX(Y8:AB8))</f>
        <v>1</v>
      </c>
    </row>
    <row r="9" spans="1:29" ht="25.5" outlineLevel="2" x14ac:dyDescent="0.2">
      <c r="A9" s="29">
        <v>52</v>
      </c>
      <c r="B9" s="30" t="s">
        <v>34</v>
      </c>
      <c r="C9" s="30" t="s">
        <v>84</v>
      </c>
      <c r="D9" s="30" t="s">
        <v>18</v>
      </c>
      <c r="E9" s="31" t="s">
        <v>32</v>
      </c>
      <c r="F9" s="44" t="s">
        <v>63</v>
      </c>
      <c r="G9" s="33" t="str">
        <f>IF(I9=S9,R9,IF(I9=M9,L9,))</f>
        <v>94/11/15</v>
      </c>
      <c r="H9" s="34" t="str">
        <f>IF(I9=S9,U9,O9)</f>
        <v>94/11/27</v>
      </c>
      <c r="I9" s="35" t="str">
        <f t="shared" si="0"/>
        <v>2</v>
      </c>
      <c r="J9" s="36" t="str">
        <f>IF(I9=M9,P9,IF(I9=S9,V9,""))</f>
        <v>AFC</v>
      </c>
      <c r="K9" s="37">
        <v>4289</v>
      </c>
      <c r="L9" s="38" t="s">
        <v>65</v>
      </c>
      <c r="M9" s="39" t="s">
        <v>39</v>
      </c>
      <c r="N9" s="40">
        <v>31044</v>
      </c>
      <c r="O9" s="41" t="s">
        <v>99</v>
      </c>
      <c r="P9" s="42" t="s">
        <v>42</v>
      </c>
      <c r="Q9" s="37">
        <v>4379</v>
      </c>
      <c r="R9" s="38" t="s">
        <v>61</v>
      </c>
      <c r="S9" s="39" t="s">
        <v>40</v>
      </c>
      <c r="T9" s="40">
        <v>32404</v>
      </c>
      <c r="U9" s="41" t="s">
        <v>60</v>
      </c>
      <c r="V9" s="42" t="s">
        <v>15</v>
      </c>
      <c r="W9" s="67"/>
      <c r="X9" s="67">
        <v>0.3</v>
      </c>
      <c r="Y9" s="43">
        <v>0.2</v>
      </c>
      <c r="Z9" s="43">
        <v>0.5</v>
      </c>
      <c r="AA9" s="43">
        <v>0.8</v>
      </c>
      <c r="AB9" s="43">
        <v>1</v>
      </c>
      <c r="AC9" s="43">
        <f t="shared" si="1"/>
        <v>1</v>
      </c>
    </row>
    <row r="10" spans="1:29" ht="15.75" outlineLevel="2" x14ac:dyDescent="0.2">
      <c r="A10" s="29">
        <v>53</v>
      </c>
      <c r="B10" s="30" t="s">
        <v>34</v>
      </c>
      <c r="C10" s="30" t="s">
        <v>85</v>
      </c>
      <c r="D10" s="30" t="s">
        <v>18</v>
      </c>
      <c r="E10" s="31" t="s">
        <v>33</v>
      </c>
      <c r="F10" s="44" t="s">
        <v>64</v>
      </c>
      <c r="G10" s="33" t="str">
        <f>IF(I10=S10,R10,IF(I10=M10,L10,))</f>
        <v>94/11/15</v>
      </c>
      <c r="H10" s="34" t="str">
        <f>IF(I10=S10,U10,O10)</f>
        <v>94/11/27</v>
      </c>
      <c r="I10" s="35" t="str">
        <f t="shared" si="0"/>
        <v>2</v>
      </c>
      <c r="J10" s="36" t="str">
        <f>IF(I10=M10,P10,IF(I10=S10,V10,""))</f>
        <v>AFC</v>
      </c>
      <c r="K10" s="37">
        <v>4289</v>
      </c>
      <c r="L10" s="38" t="s">
        <v>65</v>
      </c>
      <c r="M10" s="39" t="s">
        <v>38</v>
      </c>
      <c r="N10" s="40">
        <v>31044</v>
      </c>
      <c r="O10" s="41" t="s">
        <v>99</v>
      </c>
      <c r="P10" s="42" t="s">
        <v>42</v>
      </c>
      <c r="Q10" s="37">
        <v>4379</v>
      </c>
      <c r="R10" s="38" t="s">
        <v>61</v>
      </c>
      <c r="S10" s="39" t="s">
        <v>40</v>
      </c>
      <c r="T10" s="40">
        <v>32404</v>
      </c>
      <c r="U10" s="41" t="s">
        <v>60</v>
      </c>
      <c r="V10" s="42" t="s">
        <v>15</v>
      </c>
      <c r="W10" s="67"/>
      <c r="X10" s="67">
        <v>0.4</v>
      </c>
      <c r="Y10" s="43">
        <v>0.2</v>
      </c>
      <c r="Z10" s="43">
        <v>0.5</v>
      </c>
      <c r="AA10" s="43">
        <v>0.8</v>
      </c>
      <c r="AB10" s="43">
        <v>1</v>
      </c>
      <c r="AC10" s="43">
        <f t="shared" si="1"/>
        <v>1</v>
      </c>
    </row>
    <row r="11" spans="1:29" s="28" customFormat="1" ht="15.75" outlineLevel="1" x14ac:dyDescent="0.25">
      <c r="A11" s="20" t="s">
        <v>13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3"/>
      <c r="M11" s="21"/>
      <c r="N11" s="21"/>
      <c r="O11" s="23"/>
      <c r="P11" s="21"/>
      <c r="Q11" s="21"/>
      <c r="R11" s="23"/>
      <c r="S11" s="21"/>
      <c r="T11" s="21"/>
      <c r="U11" s="23"/>
      <c r="V11" s="21"/>
      <c r="W11" s="24">
        <v>0.33</v>
      </c>
      <c r="X11" s="24"/>
      <c r="Y11" s="24">
        <v>0</v>
      </c>
      <c r="Z11" s="24">
        <v>0</v>
      </c>
      <c r="AA11" s="24">
        <v>0</v>
      </c>
      <c r="AB11" s="24">
        <v>0</v>
      </c>
      <c r="AC11" s="27">
        <f>SUMPRODUCT(AC12:AC16,X12:X16)</f>
        <v>0.98</v>
      </c>
    </row>
    <row r="12" spans="1:29" ht="25.5" outlineLevel="2" x14ac:dyDescent="0.2">
      <c r="A12" s="45">
        <v>313</v>
      </c>
      <c r="B12" s="46" t="s">
        <v>21</v>
      </c>
      <c r="C12" s="46" t="s">
        <v>86</v>
      </c>
      <c r="D12" s="46" t="s">
        <v>17</v>
      </c>
      <c r="E12" s="47" t="s">
        <v>47</v>
      </c>
      <c r="F12" s="32" t="s">
        <v>68</v>
      </c>
      <c r="G12" s="33" t="str">
        <f>IF(I12=S12,R12,IF(I12=M12,L12,))</f>
        <v>94/11/27</v>
      </c>
      <c r="H12" s="34" t="str">
        <f>IF(I12=S12,U12,O12)</f>
        <v>95/01/28</v>
      </c>
      <c r="I12" s="35" t="str">
        <f t="shared" si="0"/>
        <v>2</v>
      </c>
      <c r="J12" s="48" t="str">
        <f>IF(I12=M12,P12,IF(I12=S12,V12,IF(I12=#REF!,#REF!,#REF!)))</f>
        <v>COM.</v>
      </c>
      <c r="K12" s="49">
        <v>4331</v>
      </c>
      <c r="L12" s="50" t="s">
        <v>99</v>
      </c>
      <c r="M12" s="39" t="s">
        <v>39</v>
      </c>
      <c r="N12" s="51">
        <v>31991</v>
      </c>
      <c r="O12" s="52" t="s">
        <v>69</v>
      </c>
      <c r="P12" s="53" t="s">
        <v>42</v>
      </c>
      <c r="Q12" s="49">
        <v>4437</v>
      </c>
      <c r="R12" s="50" t="s">
        <v>60</v>
      </c>
      <c r="S12" s="39" t="s">
        <v>40</v>
      </c>
      <c r="T12" s="51">
        <v>1575</v>
      </c>
      <c r="U12" s="52" t="s">
        <v>71</v>
      </c>
      <c r="V12" s="53" t="s">
        <v>42</v>
      </c>
      <c r="W12" s="68"/>
      <c r="X12" s="68">
        <v>0.1</v>
      </c>
      <c r="Y12" s="43">
        <v>0.2</v>
      </c>
      <c r="Z12" s="43">
        <v>0.5</v>
      </c>
      <c r="AA12" s="43">
        <v>0.8</v>
      </c>
      <c r="AB12" s="43"/>
      <c r="AC12" s="43">
        <f t="shared" si="1"/>
        <v>0.8</v>
      </c>
    </row>
    <row r="13" spans="1:29" ht="25.5" outlineLevel="2" x14ac:dyDescent="0.2">
      <c r="A13" s="29">
        <v>314</v>
      </c>
      <c r="B13" s="30" t="s">
        <v>21</v>
      </c>
      <c r="C13" s="30" t="s">
        <v>87</v>
      </c>
      <c r="D13" s="30" t="s">
        <v>17</v>
      </c>
      <c r="E13" s="31" t="s">
        <v>48</v>
      </c>
      <c r="F13" s="54" t="s">
        <v>69</v>
      </c>
      <c r="G13" s="33" t="str">
        <f>IF(I13=S13,R13,IF(I13=M13,L13,))</f>
        <v>95/03/23</v>
      </c>
      <c r="H13" s="34" t="str">
        <f>IF(I13=S13,U13,O13)</f>
        <v>95/03/29</v>
      </c>
      <c r="I13" s="35" t="str">
        <f t="shared" si="0"/>
        <v>2</v>
      </c>
      <c r="J13" s="36" t="str">
        <f>IF(I13=M13,P13,IF(I13=S13,V13,IF(I13=#REF!,#REF!,#REF!)))</f>
        <v>AFC</v>
      </c>
      <c r="K13" s="37">
        <v>4419</v>
      </c>
      <c r="L13" s="38" t="s">
        <v>70</v>
      </c>
      <c r="M13" s="39" t="s">
        <v>39</v>
      </c>
      <c r="N13" s="40">
        <v>1575</v>
      </c>
      <c r="O13" s="41" t="s">
        <v>71</v>
      </c>
      <c r="P13" s="42" t="s">
        <v>42</v>
      </c>
      <c r="Q13" s="37">
        <v>5122</v>
      </c>
      <c r="R13" s="38" t="s">
        <v>103</v>
      </c>
      <c r="S13" s="39" t="s">
        <v>40</v>
      </c>
      <c r="T13" s="40">
        <v>7895</v>
      </c>
      <c r="U13" s="41" t="s">
        <v>101</v>
      </c>
      <c r="V13" s="42" t="s">
        <v>15</v>
      </c>
      <c r="W13" s="67"/>
      <c r="X13" s="67">
        <v>0.15</v>
      </c>
      <c r="Y13" s="43">
        <v>0.2</v>
      </c>
      <c r="Z13" s="43">
        <v>0.5</v>
      </c>
      <c r="AA13" s="43">
        <v>0.8</v>
      </c>
      <c r="AB13" s="43">
        <v>1</v>
      </c>
      <c r="AC13" s="43">
        <f t="shared" si="1"/>
        <v>1</v>
      </c>
    </row>
    <row r="14" spans="1:29" ht="25.5" outlineLevel="2" x14ac:dyDescent="0.2">
      <c r="A14" s="29">
        <v>315</v>
      </c>
      <c r="B14" s="30" t="s">
        <v>21</v>
      </c>
      <c r="C14" s="30" t="s">
        <v>88</v>
      </c>
      <c r="D14" s="30" t="s">
        <v>17</v>
      </c>
      <c r="E14" s="31" t="s">
        <v>49</v>
      </c>
      <c r="F14" s="54" t="s">
        <v>69</v>
      </c>
      <c r="G14" s="33" t="str">
        <f>IF(I14=S14,R14,IF(I14=M14,L14,))</f>
        <v>95/03/23</v>
      </c>
      <c r="H14" s="34" t="str">
        <f>IF(I14=S14,U14,O14)</f>
        <v>95/03/29</v>
      </c>
      <c r="I14" s="35" t="str">
        <f t="shared" si="0"/>
        <v>2</v>
      </c>
      <c r="J14" s="36" t="str">
        <f>IF(I14=M14,P14,IF(I14=S14,V14,IF(I14=#REF!,#REF!,#REF!)))</f>
        <v>AFC</v>
      </c>
      <c r="K14" s="37">
        <v>4419</v>
      </c>
      <c r="L14" s="38" t="s">
        <v>70</v>
      </c>
      <c r="M14" s="39" t="s">
        <v>39</v>
      </c>
      <c r="N14" s="40">
        <v>1575</v>
      </c>
      <c r="O14" s="41" t="s">
        <v>71</v>
      </c>
      <c r="P14" s="42" t="s">
        <v>42</v>
      </c>
      <c r="Q14" s="37">
        <v>5122</v>
      </c>
      <c r="R14" s="38" t="s">
        <v>103</v>
      </c>
      <c r="S14" s="39" t="s">
        <v>40</v>
      </c>
      <c r="T14" s="40">
        <v>7895</v>
      </c>
      <c r="U14" s="41" t="s">
        <v>101</v>
      </c>
      <c r="V14" s="42" t="s">
        <v>15</v>
      </c>
      <c r="W14" s="67"/>
      <c r="X14" s="67">
        <v>0.25</v>
      </c>
      <c r="Y14" s="43">
        <v>0.2</v>
      </c>
      <c r="Z14" s="43">
        <v>0.5</v>
      </c>
      <c r="AA14" s="43">
        <v>0.8</v>
      </c>
      <c r="AB14" s="43">
        <v>1</v>
      </c>
      <c r="AC14" s="43">
        <f t="shared" si="1"/>
        <v>1</v>
      </c>
    </row>
    <row r="15" spans="1:29" ht="15.75" outlineLevel="2" x14ac:dyDescent="0.2">
      <c r="A15" s="29">
        <v>316</v>
      </c>
      <c r="B15" s="30" t="s">
        <v>21</v>
      </c>
      <c r="C15" s="30" t="s">
        <v>89</v>
      </c>
      <c r="D15" s="30" t="s">
        <v>17</v>
      </c>
      <c r="E15" s="31" t="s">
        <v>19</v>
      </c>
      <c r="F15" s="54" t="s">
        <v>69</v>
      </c>
      <c r="G15" s="33" t="str">
        <f>IF(I15=S15,R15,IF(I15=M15,L15,))</f>
        <v>95/03/23</v>
      </c>
      <c r="H15" s="34" t="str">
        <f>IF(I15=S15,U15,O15)</f>
        <v>95/03/29</v>
      </c>
      <c r="I15" s="35" t="str">
        <f t="shared" si="0"/>
        <v>2</v>
      </c>
      <c r="J15" s="36" t="str">
        <f>IF(I15=M15,P15,IF(I15=S15,V15,IF(I15=#REF!,#REF!,#REF!)))</f>
        <v>AFC</v>
      </c>
      <c r="K15" s="37">
        <v>4419</v>
      </c>
      <c r="L15" s="38" t="s">
        <v>70</v>
      </c>
      <c r="M15" s="39" t="s">
        <v>39</v>
      </c>
      <c r="N15" s="40">
        <v>1575</v>
      </c>
      <c r="O15" s="41" t="s">
        <v>71</v>
      </c>
      <c r="P15" s="42" t="s">
        <v>42</v>
      </c>
      <c r="Q15" s="37">
        <v>5122</v>
      </c>
      <c r="R15" s="38" t="s">
        <v>103</v>
      </c>
      <c r="S15" s="39" t="s">
        <v>40</v>
      </c>
      <c r="T15" s="40">
        <v>7895</v>
      </c>
      <c r="U15" s="41" t="s">
        <v>101</v>
      </c>
      <c r="V15" s="42" t="s">
        <v>15</v>
      </c>
      <c r="W15" s="67"/>
      <c r="X15" s="67">
        <v>0.25</v>
      </c>
      <c r="Y15" s="43">
        <v>0.2</v>
      </c>
      <c r="Z15" s="43">
        <v>0.5</v>
      </c>
      <c r="AA15" s="43">
        <v>0.8</v>
      </c>
      <c r="AB15" s="43">
        <v>1</v>
      </c>
      <c r="AC15" s="43">
        <f t="shared" si="1"/>
        <v>1</v>
      </c>
    </row>
    <row r="16" spans="1:29" ht="15.75" outlineLevel="2" x14ac:dyDescent="0.2">
      <c r="A16" s="29">
        <v>317</v>
      </c>
      <c r="B16" s="30" t="s">
        <v>21</v>
      </c>
      <c r="C16" s="30" t="s">
        <v>90</v>
      </c>
      <c r="D16" s="30" t="s">
        <v>17</v>
      </c>
      <c r="E16" s="31" t="s">
        <v>20</v>
      </c>
      <c r="F16" s="55" t="s">
        <v>68</v>
      </c>
      <c r="G16" s="33" t="str">
        <f>IF(I16=S16,R16,IF(I16=M16,L16,))</f>
        <v>94/11/21</v>
      </c>
      <c r="H16" s="34" t="str">
        <f>IF(I16=S16,U16,O16)</f>
        <v>95/01/28</v>
      </c>
      <c r="I16" s="35" t="str">
        <f t="shared" si="0"/>
        <v>2</v>
      </c>
      <c r="J16" s="36" t="s">
        <v>15</v>
      </c>
      <c r="K16" s="37">
        <v>4321</v>
      </c>
      <c r="L16" s="38" t="s">
        <v>66</v>
      </c>
      <c r="M16" s="39" t="s">
        <v>39</v>
      </c>
      <c r="N16" s="40">
        <v>31727</v>
      </c>
      <c r="O16" s="41" t="s">
        <v>67</v>
      </c>
      <c r="P16" s="42" t="s">
        <v>50</v>
      </c>
      <c r="Q16" s="37">
        <v>4410</v>
      </c>
      <c r="R16" s="38" t="s">
        <v>62</v>
      </c>
      <c r="S16" s="39" t="s">
        <v>40</v>
      </c>
      <c r="T16" s="40">
        <v>1568</v>
      </c>
      <c r="U16" s="41" t="s">
        <v>71</v>
      </c>
      <c r="V16" s="42" t="s">
        <v>15</v>
      </c>
      <c r="W16" s="67"/>
      <c r="X16" s="67">
        <v>0.25</v>
      </c>
      <c r="Y16" s="43">
        <v>0.2</v>
      </c>
      <c r="Z16" s="43">
        <v>0.5</v>
      </c>
      <c r="AA16" s="43">
        <v>0.8</v>
      </c>
      <c r="AB16" s="43">
        <v>1</v>
      </c>
      <c r="AC16" s="43">
        <f t="shared" si="1"/>
        <v>1</v>
      </c>
    </row>
    <row r="17" spans="1:31" s="28" customFormat="1" ht="15.75" outlineLevel="1" x14ac:dyDescent="0.25">
      <c r="A17" s="20" t="s">
        <v>41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3"/>
      <c r="M17" s="21"/>
      <c r="N17" s="21"/>
      <c r="O17" s="23"/>
      <c r="P17" s="21"/>
      <c r="Q17" s="21"/>
      <c r="R17" s="23"/>
      <c r="S17" s="21"/>
      <c r="T17" s="21"/>
      <c r="U17" s="23"/>
      <c r="V17" s="21"/>
      <c r="W17" s="24">
        <v>0.43</v>
      </c>
      <c r="X17" s="24"/>
      <c r="Y17" s="24">
        <v>0</v>
      </c>
      <c r="Z17" s="24">
        <v>0</v>
      </c>
      <c r="AA17" s="24">
        <v>0</v>
      </c>
      <c r="AB17" s="24">
        <v>0</v>
      </c>
      <c r="AC17" s="27">
        <f>SUMPRODUCT(AC18:AC25,X18:X25)</f>
        <v>8.0000000000000016E-2</v>
      </c>
      <c r="AD17" s="73"/>
    </row>
    <row r="18" spans="1:31" ht="25.5" outlineLevel="2" x14ac:dyDescent="0.2">
      <c r="A18" s="45">
        <v>357</v>
      </c>
      <c r="B18" s="46" t="s">
        <v>35</v>
      </c>
      <c r="C18" s="46" t="s">
        <v>91</v>
      </c>
      <c r="D18" s="46" t="s">
        <v>22</v>
      </c>
      <c r="E18" s="47" t="s">
        <v>43</v>
      </c>
      <c r="F18" s="32" t="s">
        <v>72</v>
      </c>
      <c r="G18" s="33" t="str">
        <f t="shared" ref="G18:G25" si="2">IF(I18=S18,R18,IF(I18=M18,L18,))</f>
        <v>95/04/01</v>
      </c>
      <c r="H18" s="34" t="str">
        <f t="shared" ref="H18:H25" si="3">IF(I18=S18,U18,O18)</f>
        <v>95/04/14</v>
      </c>
      <c r="I18" s="35" t="str">
        <f t="shared" si="0"/>
        <v>2</v>
      </c>
      <c r="J18" s="48" t="str">
        <f>IF(I18=M18,P18,IF(I18=S18,V18,IF(I18=#REF!,#REF!,#REF!)))</f>
        <v>COM.</v>
      </c>
      <c r="K18" s="49">
        <v>4875</v>
      </c>
      <c r="L18" s="50" t="s">
        <v>79</v>
      </c>
      <c r="M18" s="39" t="s">
        <v>39</v>
      </c>
      <c r="N18" s="51">
        <v>5926</v>
      </c>
      <c r="O18" s="52" t="s">
        <v>100</v>
      </c>
      <c r="P18" s="53" t="s">
        <v>51</v>
      </c>
      <c r="Q18" s="49">
        <v>5146</v>
      </c>
      <c r="R18" s="50" t="s">
        <v>102</v>
      </c>
      <c r="S18" s="56" t="s">
        <v>40</v>
      </c>
      <c r="T18" s="51">
        <v>9445</v>
      </c>
      <c r="U18" s="52" t="s">
        <v>104</v>
      </c>
      <c r="V18" s="53" t="s">
        <v>42</v>
      </c>
      <c r="W18" s="68"/>
      <c r="X18" s="68">
        <v>0.1</v>
      </c>
      <c r="Y18" s="43">
        <v>0.2</v>
      </c>
      <c r="Z18" s="43">
        <v>0.5</v>
      </c>
      <c r="AA18" s="43">
        <v>0.8</v>
      </c>
      <c r="AB18" s="43">
        <v>0</v>
      </c>
      <c r="AC18" s="43">
        <f t="shared" si="1"/>
        <v>0.8</v>
      </c>
    </row>
    <row r="19" spans="1:31" ht="15.75" outlineLevel="2" x14ac:dyDescent="0.2">
      <c r="A19" s="29">
        <v>358</v>
      </c>
      <c r="B19" s="30" t="s">
        <v>29</v>
      </c>
      <c r="C19" s="30" t="s">
        <v>92</v>
      </c>
      <c r="D19" s="30" t="s">
        <v>22</v>
      </c>
      <c r="E19" s="31" t="s">
        <v>23</v>
      </c>
      <c r="F19" s="44" t="s">
        <v>105</v>
      </c>
      <c r="G19" s="33" t="str">
        <f t="shared" si="2"/>
        <v>95/01/29</v>
      </c>
      <c r="H19" s="34" t="str">
        <f t="shared" si="3"/>
        <v>95/02/25</v>
      </c>
      <c r="I19" s="35" t="str">
        <f t="shared" si="0"/>
        <v>1</v>
      </c>
      <c r="J19" s="36" t="str">
        <f>IF(I19=M19,P19,IF(I19=S19,V19,IF(I19=#REF!,#REF!,#REF!)))</f>
        <v>COM.</v>
      </c>
      <c r="K19" s="37">
        <v>4726</v>
      </c>
      <c r="L19" s="38" t="s">
        <v>76</v>
      </c>
      <c r="M19" s="39" t="s">
        <v>39</v>
      </c>
      <c r="N19" s="40">
        <v>4373</v>
      </c>
      <c r="O19" s="41" t="s">
        <v>80</v>
      </c>
      <c r="P19" s="42" t="s">
        <v>42</v>
      </c>
      <c r="Q19" s="37"/>
      <c r="R19" s="38"/>
      <c r="S19" s="39"/>
      <c r="T19" s="40"/>
      <c r="U19" s="41"/>
      <c r="V19" s="42"/>
      <c r="W19" s="67"/>
      <c r="X19" s="67">
        <v>0.05</v>
      </c>
      <c r="Y19" s="43">
        <v>0</v>
      </c>
      <c r="Z19" s="43">
        <v>0</v>
      </c>
      <c r="AA19" s="43">
        <v>0</v>
      </c>
      <c r="AB19" s="43">
        <v>0</v>
      </c>
      <c r="AC19" s="43">
        <f t="shared" si="1"/>
        <v>0</v>
      </c>
    </row>
    <row r="20" spans="1:31" ht="15.75" outlineLevel="2" x14ac:dyDescent="0.2">
      <c r="A20" s="29">
        <v>359</v>
      </c>
      <c r="B20" s="30" t="s">
        <v>29</v>
      </c>
      <c r="C20" s="30" t="s">
        <v>93</v>
      </c>
      <c r="D20" s="30" t="s">
        <v>22</v>
      </c>
      <c r="E20" s="31" t="s">
        <v>24</v>
      </c>
      <c r="F20" s="44" t="s">
        <v>77</v>
      </c>
      <c r="G20" s="33">
        <f t="shared" si="2"/>
        <v>0</v>
      </c>
      <c r="H20" s="34">
        <f t="shared" si="3"/>
        <v>0</v>
      </c>
      <c r="I20" s="35">
        <f t="shared" si="0"/>
        <v>0</v>
      </c>
      <c r="J20" s="36">
        <f>IF(I20=M20,P20,IF(I20=S20,V20,IF(I20=#REF!,#REF!,#REF!)))</f>
        <v>0</v>
      </c>
      <c r="K20" s="37"/>
      <c r="L20" s="38"/>
      <c r="M20" s="39"/>
      <c r="N20" s="40"/>
      <c r="O20" s="41"/>
      <c r="P20" s="42"/>
      <c r="Q20" s="37"/>
      <c r="R20" s="38"/>
      <c r="S20" s="39"/>
      <c r="T20" s="40"/>
      <c r="U20" s="41"/>
      <c r="V20" s="42"/>
      <c r="W20" s="67"/>
      <c r="X20" s="67">
        <v>0.1</v>
      </c>
      <c r="Y20" s="43">
        <v>0</v>
      </c>
      <c r="Z20" s="43">
        <v>0</v>
      </c>
      <c r="AA20" s="43">
        <v>0</v>
      </c>
      <c r="AB20" s="43">
        <v>0</v>
      </c>
      <c r="AC20" s="43">
        <f t="shared" si="1"/>
        <v>0</v>
      </c>
    </row>
    <row r="21" spans="1:31" ht="15.75" outlineLevel="2" x14ac:dyDescent="0.2">
      <c r="A21" s="29">
        <v>360</v>
      </c>
      <c r="B21" s="30" t="s">
        <v>29</v>
      </c>
      <c r="C21" s="30" t="s">
        <v>94</v>
      </c>
      <c r="D21" s="30" t="s">
        <v>22</v>
      </c>
      <c r="E21" s="31" t="s">
        <v>25</v>
      </c>
      <c r="F21" s="44" t="s">
        <v>78</v>
      </c>
      <c r="G21" s="33">
        <f t="shared" si="2"/>
        <v>0</v>
      </c>
      <c r="H21" s="34">
        <f t="shared" si="3"/>
        <v>0</v>
      </c>
      <c r="I21" s="35">
        <f t="shared" si="0"/>
        <v>0</v>
      </c>
      <c r="J21" s="36">
        <f>IF(I21=M21,P21,IF(I21=S21,V21,IF(I21=#REF!,#REF!,#REF!)))</f>
        <v>0</v>
      </c>
      <c r="K21" s="37"/>
      <c r="L21" s="38"/>
      <c r="M21" s="39"/>
      <c r="N21" s="40"/>
      <c r="O21" s="41"/>
      <c r="P21" s="42"/>
      <c r="Q21" s="37"/>
      <c r="R21" s="38"/>
      <c r="S21" s="39"/>
      <c r="T21" s="40"/>
      <c r="U21" s="41"/>
      <c r="V21" s="42"/>
      <c r="W21" s="67"/>
      <c r="X21" s="67">
        <v>0.15</v>
      </c>
      <c r="Y21" s="43">
        <v>0</v>
      </c>
      <c r="Z21" s="43">
        <v>0</v>
      </c>
      <c r="AA21" s="43">
        <v>0</v>
      </c>
      <c r="AB21" s="43">
        <v>0</v>
      </c>
      <c r="AC21" s="43">
        <f t="shared" si="1"/>
        <v>0</v>
      </c>
    </row>
    <row r="22" spans="1:31" ht="15.75" outlineLevel="2" x14ac:dyDescent="0.2">
      <c r="A22" s="29">
        <v>361</v>
      </c>
      <c r="B22" s="30" t="s">
        <v>29</v>
      </c>
      <c r="C22" s="30" t="s">
        <v>95</v>
      </c>
      <c r="D22" s="30" t="s">
        <v>22</v>
      </c>
      <c r="E22" s="31" t="s">
        <v>26</v>
      </c>
      <c r="F22" s="44" t="s">
        <v>73</v>
      </c>
      <c r="G22" s="33">
        <f t="shared" si="2"/>
        <v>0</v>
      </c>
      <c r="H22" s="34">
        <f t="shared" si="3"/>
        <v>0</v>
      </c>
      <c r="I22" s="35">
        <f t="shared" si="0"/>
        <v>0</v>
      </c>
      <c r="J22" s="36">
        <f>IF(I22=M22,P22,IF(I22=S22,V22,IF(I22=#REF!,#REF!,#REF!)))</f>
        <v>0</v>
      </c>
      <c r="K22" s="37"/>
      <c r="L22" s="38"/>
      <c r="M22" s="39"/>
      <c r="N22" s="40"/>
      <c r="O22" s="41"/>
      <c r="P22" s="42"/>
      <c r="Q22" s="37"/>
      <c r="R22" s="38"/>
      <c r="S22" s="39"/>
      <c r="T22" s="40"/>
      <c r="U22" s="41"/>
      <c r="V22" s="42"/>
      <c r="W22" s="67"/>
      <c r="X22" s="67">
        <v>0.05</v>
      </c>
      <c r="Y22" s="43">
        <v>0</v>
      </c>
      <c r="Z22" s="43">
        <v>0</v>
      </c>
      <c r="AA22" s="43">
        <v>0</v>
      </c>
      <c r="AB22" s="43">
        <v>0</v>
      </c>
      <c r="AC22" s="43">
        <f t="shared" si="1"/>
        <v>0</v>
      </c>
    </row>
    <row r="23" spans="1:31" ht="15.75" outlineLevel="2" x14ac:dyDescent="0.2">
      <c r="A23" s="29">
        <v>362</v>
      </c>
      <c r="B23" s="30" t="s">
        <v>35</v>
      </c>
      <c r="C23" s="30" t="s">
        <v>96</v>
      </c>
      <c r="D23" s="30" t="s">
        <v>17</v>
      </c>
      <c r="E23" s="31" t="s">
        <v>44</v>
      </c>
      <c r="F23" s="44" t="s">
        <v>74</v>
      </c>
      <c r="G23" s="33">
        <f t="shared" si="2"/>
        <v>0</v>
      </c>
      <c r="H23" s="34">
        <f t="shared" si="3"/>
        <v>0</v>
      </c>
      <c r="I23" s="35">
        <f t="shared" si="0"/>
        <v>0</v>
      </c>
      <c r="J23" s="36">
        <f>IF(I23=M23,P23,IF(I23=S23,V23,IF(I23=#REF!,#REF!,#REF!)))</f>
        <v>0</v>
      </c>
      <c r="K23" s="37"/>
      <c r="L23" s="38"/>
      <c r="M23" s="39"/>
      <c r="N23" s="40"/>
      <c r="O23" s="41"/>
      <c r="P23" s="42"/>
      <c r="Q23" s="37"/>
      <c r="R23" s="38"/>
      <c r="S23" s="39"/>
      <c r="T23" s="40"/>
      <c r="U23" s="41"/>
      <c r="V23" s="42"/>
      <c r="W23" s="67"/>
      <c r="X23" s="67">
        <v>0.13</v>
      </c>
      <c r="Y23" s="43">
        <v>0</v>
      </c>
      <c r="Z23" s="43">
        <v>0</v>
      </c>
      <c r="AA23" s="43">
        <v>0</v>
      </c>
      <c r="AB23" s="43">
        <v>0</v>
      </c>
      <c r="AC23" s="43">
        <f t="shared" si="1"/>
        <v>0</v>
      </c>
    </row>
    <row r="24" spans="1:31" ht="25.5" outlineLevel="2" x14ac:dyDescent="0.2">
      <c r="A24" s="29">
        <v>363</v>
      </c>
      <c r="B24" s="30" t="s">
        <v>29</v>
      </c>
      <c r="C24" s="30" t="s">
        <v>97</v>
      </c>
      <c r="D24" s="30" t="s">
        <v>17</v>
      </c>
      <c r="E24" s="31" t="s">
        <v>28</v>
      </c>
      <c r="F24" s="44" t="s">
        <v>75</v>
      </c>
      <c r="G24" s="33">
        <f t="shared" si="2"/>
        <v>0</v>
      </c>
      <c r="H24" s="34">
        <f t="shared" si="3"/>
        <v>0</v>
      </c>
      <c r="I24" s="35">
        <f t="shared" si="0"/>
        <v>0</v>
      </c>
      <c r="J24" s="36">
        <f>IF(I24=M24,P24,IF(I24=S24,V24,IF(I24=#REF!,#REF!,#REF!)))</f>
        <v>0</v>
      </c>
      <c r="K24" s="37"/>
      <c r="L24" s="38"/>
      <c r="M24" s="39"/>
      <c r="N24" s="40"/>
      <c r="O24" s="41"/>
      <c r="P24" s="42"/>
      <c r="Q24" s="37"/>
      <c r="R24" s="38"/>
      <c r="S24" s="39"/>
      <c r="T24" s="40"/>
      <c r="U24" s="41"/>
      <c r="V24" s="42"/>
      <c r="W24" s="67"/>
      <c r="X24" s="67">
        <v>0.17</v>
      </c>
      <c r="Y24" s="43">
        <v>0</v>
      </c>
      <c r="Z24" s="43">
        <v>0</v>
      </c>
      <c r="AA24" s="43">
        <v>0</v>
      </c>
      <c r="AB24" s="43">
        <v>0</v>
      </c>
      <c r="AC24" s="43">
        <f t="shared" si="1"/>
        <v>0</v>
      </c>
    </row>
    <row r="25" spans="1:31" ht="15.75" outlineLevel="2" x14ac:dyDescent="0.2">
      <c r="A25" s="29">
        <v>364</v>
      </c>
      <c r="B25" s="30" t="s">
        <v>29</v>
      </c>
      <c r="C25" s="30" t="s">
        <v>98</v>
      </c>
      <c r="D25" s="30" t="s">
        <v>17</v>
      </c>
      <c r="E25" s="31" t="s">
        <v>27</v>
      </c>
      <c r="F25" s="44" t="s">
        <v>79</v>
      </c>
      <c r="G25" s="33">
        <f t="shared" si="2"/>
        <v>0</v>
      </c>
      <c r="H25" s="34">
        <f t="shared" si="3"/>
        <v>0</v>
      </c>
      <c r="I25" s="35">
        <f t="shared" si="0"/>
        <v>0</v>
      </c>
      <c r="J25" s="36">
        <f>IF(I25=M25,P25,IF(I25=S25,V25,IF(I25=#REF!,#REF!,#REF!)))</f>
        <v>0</v>
      </c>
      <c r="K25" s="37"/>
      <c r="L25" s="38"/>
      <c r="M25" s="39"/>
      <c r="N25" s="40"/>
      <c r="O25" s="41"/>
      <c r="P25" s="42"/>
      <c r="Q25" s="37"/>
      <c r="R25" s="38"/>
      <c r="S25" s="39"/>
      <c r="T25" s="40"/>
      <c r="U25" s="41"/>
      <c r="V25" s="42"/>
      <c r="W25" s="67"/>
      <c r="X25" s="67">
        <v>0.25</v>
      </c>
      <c r="Y25" s="43">
        <v>0</v>
      </c>
      <c r="Z25" s="43">
        <v>0</v>
      </c>
      <c r="AA25" s="43">
        <v>0</v>
      </c>
      <c r="AB25" s="43">
        <v>0</v>
      </c>
      <c r="AC25" s="43">
        <f t="shared" si="1"/>
        <v>0</v>
      </c>
    </row>
    <row r="26" spans="1:31" ht="15.75" x14ac:dyDescent="0.25">
      <c r="AE26" s="28"/>
    </row>
    <row r="29" spans="1:31" x14ac:dyDescent="0.2">
      <c r="Y29" s="2" t="s">
        <v>37</v>
      </c>
    </row>
    <row r="35" spans="16:16" x14ac:dyDescent="0.2">
      <c r="P35" s="62"/>
    </row>
  </sheetData>
  <sheetProtection algorithmName="SHA-512" hashValue="cxcHFi1RQ9qEZCGToMv4EtDauTTLG4HzxJWLR0K2bu4EaAIZeyQIC5GujTNbZNwFjgvVVsx20ql9jt4+RGA9GQ==" saltValue="W4mln+TwMuAn/c3ErHBktg==" spinCount="100000" sheet="1" formatCells="0" formatColumns="0" formatRows="0" insertColumns="0" insertRows="0" insertHyperlinks="0" deleteColumns="0" deleteRows="0" sort="0" autoFilter="0" pivotTables="0"/>
  <sortState ref="A26:Z34">
    <sortCondition ref="D382:D449"/>
    <sortCondition ref="C382:C449"/>
  </sortState>
  <mergeCells count="22">
    <mergeCell ref="AC2:AC4"/>
    <mergeCell ref="Y2:AB2"/>
    <mergeCell ref="Q2:V2"/>
    <mergeCell ref="Q3:S3"/>
    <mergeCell ref="T3:V3"/>
    <mergeCell ref="A2:A4"/>
    <mergeCell ref="F2:F4"/>
    <mergeCell ref="I2:J2"/>
    <mergeCell ref="I3:I4"/>
    <mergeCell ref="J3:J4"/>
    <mergeCell ref="E2:E4"/>
    <mergeCell ref="D2:D4"/>
    <mergeCell ref="G2:G4"/>
    <mergeCell ref="H2:H4"/>
    <mergeCell ref="W2:X2"/>
    <mergeCell ref="W3:W4"/>
    <mergeCell ref="X3:X4"/>
    <mergeCell ref="C2:C4"/>
    <mergeCell ref="B2:B4"/>
    <mergeCell ref="N3:P3"/>
    <mergeCell ref="K3:M3"/>
    <mergeCell ref="K2:P2"/>
  </mergeCells>
  <printOptions horizontalCentered="1"/>
  <pageMargins left="0" right="0" top="0" bottom="0" header="0.31496062992125984" footer="0.31496062992125984"/>
  <pageSetup paperSize="8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MDR</vt:lpstr>
      <vt:lpstr>MDR!Print_Titles</vt:lpstr>
    </vt:vector>
  </TitlesOfParts>
  <Company>Rampco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MDR</dc:title>
  <dc:creator>nejatkhah</dc:creator>
  <cp:keywords>@projects_control</cp:keywords>
  <cp:lastModifiedBy>Payam</cp:lastModifiedBy>
  <cp:lastPrinted>2011-04-04T06:18:10Z</cp:lastPrinted>
  <dcterms:created xsi:type="dcterms:W3CDTF">2009-12-14T08:37:15Z</dcterms:created>
  <dcterms:modified xsi:type="dcterms:W3CDTF">2017-07-05T18:25:07Z</dcterms:modified>
  <cp:category>projects_control</cp:category>
</cp:coreProperties>
</file>